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2156" activeTab="1"/>
  </bookViews>
  <sheets>
    <sheet name="entrate rendiconto" sheetId="1" r:id="rId1"/>
    <sheet name="uscite rendiconto" sheetId="2" r:id="rId2"/>
  </sheets>
  <definedNames>
    <definedName name="_xlnm.Print_Area" localSheetId="0">'entrate rendiconto'!$A$1:$D$39</definedName>
    <definedName name="_xlnm.Print_Titles" localSheetId="0">'entrate rendiconto'!$24:$24</definedName>
  </definedNames>
  <calcPr fullCalcOnLoad="1"/>
</workbook>
</file>

<file path=xl/sharedStrings.xml><?xml version="1.0" encoding="utf-8"?>
<sst xmlns="http://schemas.openxmlformats.org/spreadsheetml/2006/main" count="138" uniqueCount="96">
  <si>
    <t>categoria 1</t>
  </si>
  <si>
    <t>IMPOSTE</t>
  </si>
  <si>
    <t>categoria 2</t>
  </si>
  <si>
    <t>TASSE</t>
  </si>
  <si>
    <t>categoria 3</t>
  </si>
  <si>
    <t>TRIBUTI SPECIALI ED ALTRE ENTRATE TRIBUTARIE PROPRIE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</si>
  <si>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</si>
  <si>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</si>
  <si>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</si>
  <si>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</si>
  <si>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</si>
  <si>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</si>
  <si>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</si>
  <si>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TITOLO  I - ENTRATE TRIBUTARIE</t>
  </si>
  <si>
    <t>TITOLO II - ENTRATE DERIVANTI DA CONTRIBUTI E TRASFERIMENTI CORRENTI DELLO STATO DELLA REGIONE E DI ALTRI PUBBLICI ANCHE IN RAPPORTO ALL'ESERCIZIO DELEGATE DALLA REGIONE</t>
  </si>
  <si>
    <t>TITOLO III  ENTRATE EXTRATRIBUTARIE</t>
  </si>
  <si>
    <t>TOTALE TITOLO I</t>
  </si>
  <si>
    <t>TOTALE TITOLO II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</si>
  <si>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</si>
  <si>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</si>
  <si>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</si>
  <si>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</si>
  <si>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</si>
  <si>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</si>
  <si>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</si>
  <si>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</si>
  <si>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</si>
  <si>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</si>
  <si>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</si>
  <si>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</si>
  <si>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</si>
  <si>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</si>
  <si>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TOTALE TITOLO IV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</si>
  <si>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</si>
  <si>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</si>
  <si>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</si>
  <si>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</si>
  <si>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</si>
  <si>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TITOLO  V -  ENTRATE DERIVANTI DA ACCENSIONI DI PRESTITI</t>
  </si>
  <si>
    <t>TOTALE GENERALE DELLE ENTRATE</t>
  </si>
  <si>
    <t>Entrate per codifica economica</t>
  </si>
  <si>
    <t>TOTALE TITOLO VI -   ENTRATE DA SERVIZI PER CONTO DI TERZI</t>
  </si>
  <si>
    <t>Entrate</t>
  </si>
  <si>
    <t>Funzioni generali di Amministrazione, di gestione e di controllo</t>
  </si>
  <si>
    <t>Cassa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</si>
  <si>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</si>
  <si>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</si>
  <si>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</si>
  <si>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</si>
  <si>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sociale</t>
  </si>
  <si>
    <t>Funzioni nel campo dello sviluppo economico</t>
  </si>
  <si>
    <t>Funzioni relative ai servizi produttivi</t>
  </si>
  <si>
    <t>Totale spese</t>
  </si>
  <si>
    <t>INTERVENTI/FUNZIONI E SERVIZI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</si>
  <si>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</si>
  <si>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</si>
  <si>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</si>
  <si>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</si>
  <si>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</si>
  <si>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</si>
  <si>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</si>
  <si>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</si>
  <si>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</si>
  <si>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</si>
  <si>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</si>
  <si>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</si>
  <si>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</si>
  <si>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</si>
  <si>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</si>
  <si>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</si>
  <si>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</si>
  <si>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</si>
  <si>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</si>
  <si>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</si>
  <si>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</si>
  <si>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spesa</t>
  </si>
  <si>
    <t>TOTALE TITOLO 2° SPESE IN CONTO CAPITALE</t>
  </si>
  <si>
    <t>TOTALE TITOLO 1° - SPESE CORRENTI</t>
  </si>
  <si>
    <t>TOTALE TITOLO 3° SPESE PER RIMBORSO DI PRESTITI</t>
  </si>
  <si>
    <t>TOTALE SPESE PER CLASSIFICAZIONE FUNZIONALE</t>
  </si>
  <si>
    <t>COMPETENZA</t>
  </si>
  <si>
    <t>CASSA</t>
  </si>
  <si>
    <t xml:space="preserve">Competenza </t>
  </si>
  <si>
    <t>ALLEGATO 3 DPCM 22/09/2014 - ENTI LOCALI IN CONTABILITA' FINANZIARIA</t>
  </si>
  <si>
    <r>
      <t>Funzioni nel settore sportivo e ricreativo</t>
    </r>
    <r>
      <rPr>
        <vertAlign val="superscript"/>
        <sz val="10"/>
        <color indexed="8"/>
        <rFont val="Calibri"/>
        <family val="2"/>
      </rPr>
      <t>1</t>
    </r>
  </si>
  <si>
    <r>
      <t>Funzioni nel campo turistico</t>
    </r>
    <r>
      <rPr>
        <vertAlign val="superscript"/>
        <sz val="10"/>
        <color indexed="8"/>
        <rFont val="Calibri"/>
        <family val="2"/>
      </rPr>
      <t>2</t>
    </r>
  </si>
  <si>
    <r>
      <t>Funzioni nel campo della viabiltà e del trasporti</t>
    </r>
    <r>
      <rPr>
        <vertAlign val="superscript"/>
        <sz val="10"/>
        <color indexed="8"/>
        <rFont val="Calibri"/>
        <family val="2"/>
      </rPr>
      <t>3</t>
    </r>
  </si>
  <si>
    <r>
      <t>Funzioni riguardanti la gestione del territorio e dell'ambiente</t>
    </r>
    <r>
      <rPr>
        <vertAlign val="superscript"/>
        <sz val="10"/>
        <color indexed="8"/>
        <rFont val="Calibri"/>
        <family val="2"/>
      </rPr>
      <t>4</t>
    </r>
  </si>
  <si>
    <t>Funzione 04 serv. 02: sport e tempo libero</t>
  </si>
  <si>
    <t>Funzione 04 serv.01: turismo</t>
  </si>
  <si>
    <t>Funzione 05 e funzione 06 serv.01: tpl e viabilità</t>
  </si>
  <si>
    <t>Funzione 06 serv. 02 e funzione 07: urbanistica, programmazione territoriale e tutela ambientale</t>
  </si>
  <si>
    <r>
      <t>TOTALE TITOLO 4° SPESE PER SERVIZI PER CONTO DI TERZI</t>
    </r>
    <r>
      <rPr>
        <b/>
        <vertAlign val="superscript"/>
        <sz val="8"/>
        <rFont val="Arial Narrow"/>
        <family val="2"/>
      </rPr>
      <t>5</t>
    </r>
  </si>
  <si>
    <t>Funzione 00 serv. 00</t>
  </si>
  <si>
    <t xml:space="preserve">DATI RENDICONTO  ANNO 2015: </t>
  </si>
  <si>
    <t>DATI RENDICONTO  ANNO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</si>
</sst>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</numFmts>
  <fonts count="26"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3" fontId="0" fillId="0" borderId="22" xfId="43" applyFont="1" applyBorder="1" applyAlignment="1">
      <alignment vertical="center"/>
    </xf>
    <xf numFmtId="43" fontId="0" fillId="0" borderId="23" xfId="43" applyFont="1" applyBorder="1" applyAlignment="1">
      <alignment vertical="center"/>
    </xf>
    <xf numFmtId="43" fontId="4" fillId="0" borderId="12" xfId="43" applyFont="1" applyBorder="1" applyAlignment="1">
      <alignment vertical="center" wrapText="1"/>
    </xf>
    <xf numFmtId="43" fontId="5" fillId="0" borderId="23" xfId="43" applyFont="1" applyBorder="1" applyAlignment="1">
      <alignment vertical="center"/>
    </xf>
    <xf numFmtId="43" fontId="0" fillId="0" borderId="22" xfId="43" applyFont="1" applyBorder="1" applyAlignment="1">
      <alignment/>
    </xf>
    <xf numFmtId="43" fontId="5" fillId="0" borderId="12" xfId="43" applyFont="1" applyBorder="1" applyAlignment="1">
      <alignment horizontal="right" vertical="center"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43" fontId="0" fillId="0" borderId="19" xfId="43" applyFont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43" applyFont="1" applyBorder="1" applyAlignment="1">
      <alignment vertical="center"/>
    </xf>
    <xf numFmtId="43" fontId="5" fillId="0" borderId="0" xfId="43" applyFont="1" applyBorder="1" applyAlignment="1">
      <alignment vertical="center"/>
    </xf>
    <xf numFmtId="0" fontId="5" fillId="0" borderId="14" xfId="0" applyFont="1" applyBorder="1" applyAlignment="1">
      <alignment/>
    </xf>
    <xf numFmtId="43" fontId="5" fillId="0" borderId="22" xfId="43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43" fontId="5" fillId="0" borderId="0" xfId="0" applyNumberFormat="1" applyFont="1" applyAlignment="1">
      <alignment/>
    </xf>
    <xf numFmtId="43" fontId="0" fillId="0" borderId="22" xfId="43" applyFont="1" applyBorder="1" applyAlignment="1">
      <alignment/>
    </xf>
    <xf numFmtId="43" fontId="0" fillId="0" borderId="22" xfId="43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3" fontId="0" fillId="0" borderId="0" xfId="43" applyFont="1" applyBorder="1" applyAlignment="1">
      <alignment horizontal="right"/>
    </xf>
    <xf numFmtId="0" fontId="2" fillId="0" borderId="24" xfId="0" applyFont="1" applyBorder="1" applyAlignment="1">
      <alignment vertical="center" wrapText="1"/>
    </xf>
    <xf numFmtId="43" fontId="0" fillId="0" borderId="21" xfId="43" applyFont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24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43" fontId="0" fillId="0" borderId="0" xfId="43" applyAlignment="1">
      <alignment/>
    </xf>
    <xf numFmtId="43" fontId="7" fillId="24" borderId="12" xfId="43" applyFont="1" applyFill="1" applyBorder="1" applyAlignment="1">
      <alignment horizontal="center" vertical="center"/>
    </xf>
    <xf numFmtId="43" fontId="0" fillId="0" borderId="19" xfId="43" applyBorder="1" applyAlignment="1">
      <alignment/>
    </xf>
    <xf numFmtId="43" fontId="0" fillId="0" borderId="24" xfId="43" applyBorder="1" applyAlignment="1">
      <alignment/>
    </xf>
    <xf numFmtId="43" fontId="0" fillId="0" borderId="22" xfId="43" applyBorder="1" applyAlignment="1">
      <alignment/>
    </xf>
    <xf numFmtId="43" fontId="0" fillId="0" borderId="0" xfId="43" applyFont="1" applyAlignment="1">
      <alignment/>
    </xf>
    <xf numFmtId="0" fontId="24" fillId="0" borderId="0" xfId="0" applyFont="1" applyAlignment="1">
      <alignment/>
    </xf>
    <xf numFmtId="43" fontId="0" fillId="0" borderId="21" xfId="43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3" fontId="7" fillId="0" borderId="19" xfId="43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12" xfId="43" applyFont="1" applyBorder="1" applyAlignment="1">
      <alignment vertical="center"/>
    </xf>
    <xf numFmtId="0" fontId="4" fillId="0" borderId="2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38" sqref="A38"/>
    </sheetView>
  </sheetViews>
  <sheetFormatPr defaultColWidth="9.140625" defaultRowHeight="15"/>
  <cols>
    <col min="2" max="2" width="84.421875" style="0" customWidth="1"/>
    <col min="3" max="3" width="26.00390625" style="0" customWidth="1"/>
    <col min="4" max="4" width="24.421875" style="0" customWidth="1"/>
    <col min="5" max="5" width="28.00390625" style="27" customWidth="1"/>
    <col min="6" max="6" width="25.28125" style="27" customWidth="1"/>
  </cols>
  <sheetData>
    <row r="1" spans="1:6" ht="14.25">
      <c r="A1" s="69" t="s">
        <v>83</v>
      </c>
      <c r="B1" s="69"/>
      <c r="C1" s="69"/>
      <c r="D1" s="69"/>
      <c r="E1"/>
      <c r="F1"/>
    </row>
    <row r="2" ht="18">
      <c r="A2" s="22" t="s">
        <v>42</v>
      </c>
    </row>
    <row r="3" spans="1:2" ht="18">
      <c r="A3" s="22" t="s">
        <v>94</v>
      </c>
      <c r="B3" s="76"/>
    </row>
    <row r="4" spans="1:6" ht="24" customHeight="1">
      <c r="A4" s="2"/>
      <c r="B4" s="1" t="s">
        <v>40</v>
      </c>
      <c r="C4" s="3" t="s">
        <v>80</v>
      </c>
      <c r="D4" s="3" t="s">
        <v>81</v>
      </c>
      <c r="E4" s="43"/>
      <c r="F4" s="43"/>
    </row>
    <row r="5" spans="1:6" ht="14.25">
      <c r="A5" s="4"/>
      <c r="B5" s="78" t="s">
        <v>13</v>
      </c>
      <c r="C5" s="53"/>
      <c r="D5" s="16"/>
      <c r="E5" s="13"/>
      <c r="F5" s="13"/>
    </row>
    <row r="6" spans="1:6" ht="14.25">
      <c r="A6" s="5" t="s">
        <v>0</v>
      </c>
      <c r="B6" s="55" t="s">
        <v>1</v>
      </c>
      <c r="C6" s="54">
        <v>23188891.66</v>
      </c>
      <c r="D6" s="52">
        <v>23339306.56</v>
      </c>
      <c r="E6" s="44"/>
      <c r="F6" s="44"/>
    </row>
    <row r="7" spans="1:6" ht="14.25">
      <c r="A7" s="5" t="s">
        <v>2</v>
      </c>
      <c r="B7" s="6" t="s">
        <v>3</v>
      </c>
      <c r="C7" s="52">
        <v>72087.43</v>
      </c>
      <c r="D7" s="52">
        <v>72087.43</v>
      </c>
      <c r="E7" s="44"/>
      <c r="F7" s="44"/>
    </row>
    <row r="8" spans="1:6" ht="14.25">
      <c r="A8" s="5" t="s">
        <v>4</v>
      </c>
      <c r="B8" s="6" t="s">
        <v>5</v>
      </c>
      <c r="C8" s="52">
        <v>5203.24</v>
      </c>
      <c r="D8" s="52">
        <v>5076.22</v>
      </c>
      <c r="E8" s="44"/>
      <c r="F8" s="44"/>
    </row>
    <row r="9" spans="1:6" ht="14.25">
      <c r="A9" s="4"/>
      <c r="B9" s="7" t="s">
        <v>16</v>
      </c>
      <c r="C9" s="34">
        <f>SUM(C6:C8)</f>
        <v>23266182.33</v>
      </c>
      <c r="D9" s="34">
        <f>SUM(D6:D8)</f>
        <v>23416470.209999997</v>
      </c>
      <c r="E9" s="44"/>
      <c r="F9" s="44"/>
    </row>
    <row r="10" spans="1:6" ht="20.25">
      <c r="A10" s="14"/>
      <c r="B10" s="78" t="s">
        <v>14</v>
      </c>
      <c r="C10" s="77"/>
      <c r="D10" s="16"/>
      <c r="E10" s="13"/>
      <c r="F10" s="13"/>
    </row>
    <row r="11" spans="1:6" ht="14.25">
      <c r="A11" s="5" t="s">
        <v>0</v>
      </c>
      <c r="B11" s="6" t="s">
        <v>6</v>
      </c>
      <c r="C11" s="33">
        <v>33161.64</v>
      </c>
      <c r="D11" s="33">
        <v>32946.16</v>
      </c>
      <c r="E11" s="44"/>
      <c r="F11" s="44"/>
    </row>
    <row r="12" spans="1:6" ht="14.25">
      <c r="A12" s="9" t="s">
        <v>2</v>
      </c>
      <c r="B12" s="10" t="s">
        <v>7</v>
      </c>
      <c r="C12" s="33">
        <v>859615.81</v>
      </c>
      <c r="D12" s="33">
        <v>1314695.05</v>
      </c>
      <c r="E12" s="44"/>
      <c r="F12" s="44"/>
    </row>
    <row r="13" spans="1:6" ht="14.25">
      <c r="A13" s="5" t="s">
        <v>4</v>
      </c>
      <c r="B13" s="6" t="s">
        <v>8</v>
      </c>
      <c r="C13" s="33">
        <v>12879933.87</v>
      </c>
      <c r="D13" s="33">
        <v>18227924.27</v>
      </c>
      <c r="E13" s="44"/>
      <c r="F13" s="44"/>
    </row>
    <row r="14" spans="1:6" ht="14.25">
      <c r="A14" s="5" t="s">
        <v>9</v>
      </c>
      <c r="B14" s="6" t="s">
        <v>10</v>
      </c>
      <c r="C14" s="33">
        <v>0</v>
      </c>
      <c r="D14" s="33">
        <v>34034.39</v>
      </c>
      <c r="E14" s="44"/>
      <c r="F14" s="44"/>
    </row>
    <row r="15" spans="1:6" ht="14.25">
      <c r="A15" s="5" t="s">
        <v>11</v>
      </c>
      <c r="B15" s="6" t="s">
        <v>12</v>
      </c>
      <c r="C15" s="33">
        <v>53215</v>
      </c>
      <c r="D15" s="33">
        <v>22136</v>
      </c>
      <c r="E15" s="44"/>
      <c r="F15" s="44"/>
    </row>
    <row r="16" spans="1:6" ht="14.25">
      <c r="A16" s="5"/>
      <c r="B16" s="11" t="s">
        <v>17</v>
      </c>
      <c r="C16" s="33">
        <f>SUM(C11:C15)</f>
        <v>13825926.319999998</v>
      </c>
      <c r="D16" s="33">
        <f>SUM(D11:D15)</f>
        <v>19631735.87</v>
      </c>
      <c r="E16" s="44"/>
      <c r="F16" s="44"/>
    </row>
    <row r="17" spans="1:6" ht="14.25">
      <c r="A17" s="14"/>
      <c r="B17" s="78" t="s">
        <v>15</v>
      </c>
      <c r="C17" s="77"/>
      <c r="D17" s="77"/>
      <c r="E17" s="44"/>
      <c r="F17" s="44"/>
    </row>
    <row r="18" spans="1:6" ht="14.25">
      <c r="A18" s="5" t="s">
        <v>0</v>
      </c>
      <c r="B18" s="6" t="s">
        <v>25</v>
      </c>
      <c r="C18" s="33">
        <v>685452.15</v>
      </c>
      <c r="D18" s="33">
        <v>608779.03</v>
      </c>
      <c r="E18" s="44"/>
      <c r="F18" s="44"/>
    </row>
    <row r="19" spans="1:6" ht="14.25">
      <c r="A19" s="9" t="s">
        <v>2</v>
      </c>
      <c r="B19" s="10" t="s">
        <v>26</v>
      </c>
      <c r="C19" s="33">
        <v>1030867.97</v>
      </c>
      <c r="D19" s="33">
        <v>959360.93</v>
      </c>
      <c r="E19" s="44"/>
      <c r="F19" s="44"/>
    </row>
    <row r="20" spans="1:6" ht="14.25">
      <c r="A20" s="9" t="s">
        <v>4</v>
      </c>
      <c r="B20" s="10" t="s">
        <v>27</v>
      </c>
      <c r="C20" s="33">
        <v>211661.12</v>
      </c>
      <c r="D20" s="33">
        <v>10262.66</v>
      </c>
      <c r="E20" s="44"/>
      <c r="F20" s="44"/>
    </row>
    <row r="21" spans="1:6" ht="14.25">
      <c r="A21" s="9" t="s">
        <v>9</v>
      </c>
      <c r="B21" s="57" t="s">
        <v>28</v>
      </c>
      <c r="C21" s="68">
        <v>0</v>
      </c>
      <c r="D21" s="65">
        <v>0</v>
      </c>
      <c r="E21" s="44"/>
      <c r="F21" s="44"/>
    </row>
    <row r="22" spans="1:6" ht="14.25">
      <c r="A22" s="5" t="s">
        <v>11</v>
      </c>
      <c r="B22" s="58" t="s">
        <v>29</v>
      </c>
      <c r="C22" s="56">
        <v>419118.12</v>
      </c>
      <c r="D22" s="33">
        <v>368077.6</v>
      </c>
      <c r="E22" s="44"/>
      <c r="F22" s="44"/>
    </row>
    <row r="23" spans="1:6" ht="14.25">
      <c r="A23" s="8"/>
      <c r="B23" s="11" t="s">
        <v>30</v>
      </c>
      <c r="C23" s="33">
        <f>SUM(C18:C22)</f>
        <v>2347099.3600000003</v>
      </c>
      <c r="D23" s="33">
        <f>SUM(D18:D22)</f>
        <v>1946480.2199999997</v>
      </c>
      <c r="E23" s="44"/>
      <c r="F23" s="44"/>
    </row>
    <row r="24" spans="1:6" ht="18" customHeight="1">
      <c r="A24" s="14"/>
      <c r="B24" s="15" t="s">
        <v>31</v>
      </c>
      <c r="C24" s="35"/>
      <c r="D24" s="16"/>
      <c r="E24" s="13"/>
      <c r="F24" s="13"/>
    </row>
    <row r="25" spans="1:6" ht="14.25">
      <c r="A25" s="5" t="s">
        <v>0</v>
      </c>
      <c r="B25" s="6" t="s">
        <v>18</v>
      </c>
      <c r="C25" s="33">
        <v>300</v>
      </c>
      <c r="D25" s="33">
        <v>0</v>
      </c>
      <c r="E25" s="44"/>
      <c r="F25" s="44"/>
    </row>
    <row r="26" spans="1:6" ht="14.25">
      <c r="A26" s="5" t="s">
        <v>2</v>
      </c>
      <c r="B26" s="6" t="s">
        <v>19</v>
      </c>
      <c r="C26" s="33">
        <v>0</v>
      </c>
      <c r="D26" s="33">
        <v>0</v>
      </c>
      <c r="E26" s="44"/>
      <c r="F26" s="44"/>
    </row>
    <row r="27" spans="1:6" ht="14.25">
      <c r="A27" s="5" t="s">
        <v>4</v>
      </c>
      <c r="B27" s="6" t="s">
        <v>20</v>
      </c>
      <c r="C27" s="33">
        <v>4898665.81</v>
      </c>
      <c r="D27" s="33">
        <v>7796746.68</v>
      </c>
      <c r="E27" s="44"/>
      <c r="F27" s="44"/>
    </row>
    <row r="28" spans="1:6" ht="14.25">
      <c r="A28" s="5" t="s">
        <v>9</v>
      </c>
      <c r="B28" s="6" t="s">
        <v>21</v>
      </c>
      <c r="C28" s="33">
        <v>0</v>
      </c>
      <c r="D28" s="33">
        <v>140499.02</v>
      </c>
      <c r="E28" s="44"/>
      <c r="F28" s="44"/>
    </row>
    <row r="29" spans="1:6" ht="14.25">
      <c r="A29" s="9" t="s">
        <v>11</v>
      </c>
      <c r="B29" s="10" t="s">
        <v>22</v>
      </c>
      <c r="C29" s="33">
        <v>0</v>
      </c>
      <c r="D29" s="33">
        <v>0</v>
      </c>
      <c r="E29" s="44"/>
      <c r="F29" s="44"/>
    </row>
    <row r="30" spans="1:6" ht="14.25">
      <c r="A30" s="5" t="s">
        <v>23</v>
      </c>
      <c r="B30" s="6" t="s">
        <v>24</v>
      </c>
      <c r="C30" s="33">
        <v>0</v>
      </c>
      <c r="D30" s="33">
        <v>0</v>
      </c>
      <c r="E30" s="44"/>
      <c r="F30" s="44"/>
    </row>
    <row r="31" spans="1:6" ht="14.25">
      <c r="A31" s="12"/>
      <c r="B31" s="11" t="s">
        <v>32</v>
      </c>
      <c r="C31" s="33">
        <f>SUM(C25:C30)</f>
        <v>4898965.81</v>
      </c>
      <c r="D31" s="33">
        <f>SUM(D25:D30)</f>
        <v>7937245.699999999</v>
      </c>
      <c r="E31" s="44"/>
      <c r="F31" s="44"/>
    </row>
    <row r="32" spans="1:6" ht="14.25">
      <c r="A32" s="17"/>
      <c r="B32" s="15" t="s">
        <v>38</v>
      </c>
      <c r="C32" s="35"/>
      <c r="D32" s="16"/>
      <c r="E32" s="13"/>
      <c r="F32" s="13"/>
    </row>
    <row r="33" spans="1:6" ht="14.25">
      <c r="A33" s="5" t="s">
        <v>0</v>
      </c>
      <c r="B33" s="6" t="s">
        <v>33</v>
      </c>
      <c r="C33" s="33">
        <v>0</v>
      </c>
      <c r="D33" s="33">
        <v>0</v>
      </c>
      <c r="E33" s="44"/>
      <c r="F33" s="44"/>
    </row>
    <row r="34" spans="1:6" ht="14.25">
      <c r="A34" s="5" t="s">
        <v>2</v>
      </c>
      <c r="B34" s="6" t="s">
        <v>34</v>
      </c>
      <c r="C34" s="33">
        <v>0</v>
      </c>
      <c r="D34" s="33">
        <v>0</v>
      </c>
      <c r="E34" s="44"/>
      <c r="F34" s="44"/>
    </row>
    <row r="35" spans="1:6" ht="14.25">
      <c r="A35" s="5" t="s">
        <v>4</v>
      </c>
      <c r="B35" s="6" t="s">
        <v>35</v>
      </c>
      <c r="C35" s="33">
        <v>0</v>
      </c>
      <c r="D35" s="33">
        <v>0</v>
      </c>
      <c r="E35" s="44"/>
      <c r="F35" s="44"/>
    </row>
    <row r="36" spans="1:6" ht="14.25">
      <c r="A36" s="5" t="s">
        <v>9</v>
      </c>
      <c r="B36" s="6" t="s">
        <v>36</v>
      </c>
      <c r="C36" s="33">
        <v>0</v>
      </c>
      <c r="D36" s="33">
        <v>67038</v>
      </c>
      <c r="E36" s="44"/>
      <c r="F36" s="44"/>
    </row>
    <row r="37" spans="1:6" ht="14.25">
      <c r="A37" s="12"/>
      <c r="B37" s="11" t="s">
        <v>37</v>
      </c>
      <c r="C37" s="33">
        <f>SUM(C33:C36)</f>
        <v>0</v>
      </c>
      <c r="D37" s="33">
        <f>SUM(D33:D36)</f>
        <v>67038</v>
      </c>
      <c r="E37" s="44"/>
      <c r="F37" s="44"/>
    </row>
    <row r="38" spans="1:6" ht="14.25">
      <c r="A38" s="18"/>
      <c r="B38" s="19" t="s">
        <v>41</v>
      </c>
      <c r="C38" s="41">
        <v>4077775.56</v>
      </c>
      <c r="D38" s="41">
        <v>4078193.49</v>
      </c>
      <c r="E38" s="44"/>
      <c r="F38" s="44"/>
    </row>
    <row r="39" spans="1:6" ht="18" customHeight="1">
      <c r="A39" s="4"/>
      <c r="B39" s="21" t="s">
        <v>39</v>
      </c>
      <c r="C39" s="36">
        <f>+C38+C37+C31+C23+C16+C9</f>
        <v>48415949.379999995</v>
      </c>
      <c r="D39" s="36">
        <f>+D38+D37+D31+D23+D16+D9</f>
        <v>57077163.489999995</v>
      </c>
      <c r="E39" s="45"/>
      <c r="F39" s="45"/>
    </row>
    <row r="40" spans="1:6" ht="14.25">
      <c r="A40" s="20"/>
      <c r="B40" s="20"/>
      <c r="C40" s="20"/>
      <c r="D40" s="20"/>
      <c r="E40" s="13"/>
      <c r="F40" s="13"/>
    </row>
  </sheetData>
  <sheetProtection/>
  <mergeCells count="1">
    <mergeCell ref="A1:D1"/>
  </mergeCells>
  <printOptions gridLines="1" horizont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PageLayoutView="0" workbookViewId="0" topLeftCell="A1">
      <pane xSplit="3" ySplit="6" topLeftCell="X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6" sqref="E36"/>
    </sheetView>
  </sheetViews>
  <sheetFormatPr defaultColWidth="9.140625" defaultRowHeight="15"/>
  <cols>
    <col min="1" max="2" width="3.140625" style="0" customWidth="1"/>
    <col min="3" max="3" width="47.8515625" style="0" customWidth="1"/>
    <col min="4" max="4" width="14.8515625" style="61" customWidth="1"/>
    <col min="5" max="5" width="14.7109375" style="61" customWidth="1"/>
    <col min="6" max="6" width="15.8515625" style="0" hidden="1" customWidth="1"/>
    <col min="7" max="7" width="16.421875" style="0" hidden="1" customWidth="1"/>
    <col min="8" max="8" width="15.28125" style="0" hidden="1" customWidth="1"/>
    <col min="9" max="9" width="16.421875" style="0" hidden="1" customWidth="1"/>
    <col min="10" max="10" width="13.57421875" style="0" customWidth="1"/>
    <col min="11" max="11" width="14.00390625" style="0" customWidth="1"/>
    <col min="12" max="12" width="13.8515625" style="0" customWidth="1"/>
    <col min="13" max="13" width="14.28125" style="0" customWidth="1"/>
    <col min="14" max="14" width="13.140625" style="0" customWidth="1"/>
    <col min="15" max="15" width="11.8515625" style="0" customWidth="1"/>
    <col min="16" max="16" width="13.140625" style="0" customWidth="1"/>
    <col min="17" max="17" width="13.421875" style="0" customWidth="1"/>
    <col min="18" max="18" width="15.140625" style="0" customWidth="1"/>
    <col min="19" max="19" width="14.421875" style="0" customWidth="1"/>
    <col min="20" max="20" width="15.00390625" style="0" customWidth="1"/>
    <col min="21" max="21" width="16.57421875" style="0" customWidth="1"/>
    <col min="22" max="22" width="16.28125" style="0" customWidth="1"/>
    <col min="23" max="23" width="16.00390625" style="0" customWidth="1"/>
    <col min="24" max="24" width="13.57421875" style="0" customWidth="1"/>
    <col min="25" max="25" width="14.57421875" style="0" customWidth="1"/>
    <col min="26" max="26" width="17.00390625" style="0" hidden="1" customWidth="1"/>
    <col min="27" max="27" width="14.7109375" style="0" hidden="1" customWidth="1"/>
    <col min="28" max="28" width="15.140625" style="0" customWidth="1"/>
    <col min="29" max="29" width="14.421875" style="0" customWidth="1"/>
    <col min="30" max="30" width="15.28125" style="0" bestFit="1" customWidth="1"/>
    <col min="31" max="31" width="13.140625" style="0" customWidth="1"/>
  </cols>
  <sheetData>
    <row r="1" spans="3:11" ht="18">
      <c r="C1" s="22" t="s">
        <v>75</v>
      </c>
      <c r="K1" t="s">
        <v>83</v>
      </c>
    </row>
    <row r="2" ht="18">
      <c r="C2" s="22" t="s">
        <v>95</v>
      </c>
    </row>
    <row r="3" ht="18">
      <c r="C3" s="22"/>
    </row>
    <row r="5" spans="1:29" s="23" customFormat="1" ht="58.5" customHeight="1">
      <c r="A5" s="28"/>
      <c r="B5" s="28"/>
      <c r="C5" s="73" t="s">
        <v>53</v>
      </c>
      <c r="D5" s="75" t="s">
        <v>43</v>
      </c>
      <c r="E5" s="75"/>
      <c r="F5" s="70" t="s">
        <v>45</v>
      </c>
      <c r="G5" s="70"/>
      <c r="H5" s="70" t="s">
        <v>46</v>
      </c>
      <c r="I5" s="70"/>
      <c r="J5" s="70" t="s">
        <v>47</v>
      </c>
      <c r="K5" s="70"/>
      <c r="L5" s="70" t="s">
        <v>48</v>
      </c>
      <c r="M5" s="70"/>
      <c r="N5" s="70" t="s">
        <v>84</v>
      </c>
      <c r="O5" s="70"/>
      <c r="P5" s="70" t="s">
        <v>85</v>
      </c>
      <c r="Q5" s="70"/>
      <c r="R5" s="71" t="s">
        <v>86</v>
      </c>
      <c r="S5" s="72"/>
      <c r="T5" s="70" t="s">
        <v>87</v>
      </c>
      <c r="U5" s="70"/>
      <c r="V5" s="70" t="s">
        <v>49</v>
      </c>
      <c r="W5" s="70"/>
      <c r="X5" s="70" t="s">
        <v>50</v>
      </c>
      <c r="Y5" s="70"/>
      <c r="Z5" s="70" t="s">
        <v>51</v>
      </c>
      <c r="AA5" s="70"/>
      <c r="AB5" s="70" t="s">
        <v>52</v>
      </c>
      <c r="AC5" s="70"/>
    </row>
    <row r="6" spans="1:29" s="23" customFormat="1" ht="15" customHeight="1">
      <c r="A6" s="29"/>
      <c r="B6" s="29"/>
      <c r="C6" s="74"/>
      <c r="D6" s="62" t="s">
        <v>82</v>
      </c>
      <c r="E6" s="62" t="s">
        <v>44</v>
      </c>
      <c r="F6" s="59" t="s">
        <v>82</v>
      </c>
      <c r="G6" s="42" t="s">
        <v>44</v>
      </c>
      <c r="H6" s="42" t="s">
        <v>82</v>
      </c>
      <c r="I6" s="42" t="s">
        <v>44</v>
      </c>
      <c r="J6" s="42" t="s">
        <v>82</v>
      </c>
      <c r="K6" s="42" t="s">
        <v>44</v>
      </c>
      <c r="L6" s="42" t="s">
        <v>82</v>
      </c>
      <c r="M6" s="42" t="s">
        <v>44</v>
      </c>
      <c r="N6" s="42" t="s">
        <v>82</v>
      </c>
      <c r="O6" s="42" t="s">
        <v>44</v>
      </c>
      <c r="P6" s="42" t="s">
        <v>82</v>
      </c>
      <c r="Q6" s="42" t="s">
        <v>44</v>
      </c>
      <c r="R6" s="42" t="s">
        <v>82</v>
      </c>
      <c r="S6" s="42" t="s">
        <v>44</v>
      </c>
      <c r="T6" s="42" t="s">
        <v>82</v>
      </c>
      <c r="U6" s="42" t="s">
        <v>44</v>
      </c>
      <c r="V6" s="42" t="s">
        <v>82</v>
      </c>
      <c r="W6" s="42" t="s">
        <v>44</v>
      </c>
      <c r="X6" s="42" t="s">
        <v>82</v>
      </c>
      <c r="Y6" s="42" t="s">
        <v>44</v>
      </c>
      <c r="Z6" s="42" t="s">
        <v>82</v>
      </c>
      <c r="AA6" s="42" t="s">
        <v>44</v>
      </c>
      <c r="AB6" s="42" t="s">
        <v>82</v>
      </c>
      <c r="AC6" s="42" t="s">
        <v>44</v>
      </c>
    </row>
    <row r="7" spans="1:29" s="27" customFormat="1" ht="14.25">
      <c r="A7" s="25"/>
      <c r="B7" s="26"/>
      <c r="C7" s="43"/>
      <c r="D7" s="63"/>
      <c r="E7" s="64"/>
      <c r="F7" s="60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7.25" customHeight="1">
      <c r="A8" s="26">
        <v>1</v>
      </c>
      <c r="B8" s="26">
        <v>1</v>
      </c>
      <c r="C8" s="31" t="s">
        <v>54</v>
      </c>
      <c r="D8" s="37">
        <v>3114130.28</v>
      </c>
      <c r="E8" s="37">
        <v>3030017.45</v>
      </c>
      <c r="F8" s="37"/>
      <c r="G8" s="37"/>
      <c r="H8" s="51"/>
      <c r="I8" s="37"/>
      <c r="J8" s="37">
        <v>477845.78</v>
      </c>
      <c r="K8" s="37">
        <v>468664.69</v>
      </c>
      <c r="L8" s="37">
        <v>58404.55</v>
      </c>
      <c r="M8" s="37">
        <v>56355.5</v>
      </c>
      <c r="N8" s="37">
        <v>67278.31</v>
      </c>
      <c r="O8" s="37">
        <v>66184.25</v>
      </c>
      <c r="P8" s="37">
        <v>151217.54</v>
      </c>
      <c r="Q8" s="37">
        <v>148611.51</v>
      </c>
      <c r="R8" s="37">
        <f>91223.95+169370.8</f>
        <v>260594.75</v>
      </c>
      <c r="S8" s="37">
        <f>87773.45+167311.22</f>
        <v>255084.66999999998</v>
      </c>
      <c r="T8" s="37">
        <f>230789.3+493387</f>
        <v>724176.3</v>
      </c>
      <c r="U8" s="37">
        <f>227448.57+481974.78</f>
        <v>709423.3500000001</v>
      </c>
      <c r="V8" s="37">
        <v>131631.68</v>
      </c>
      <c r="W8" s="37">
        <v>128129.05</v>
      </c>
      <c r="X8" s="37">
        <v>362436.86</v>
      </c>
      <c r="Y8" s="37">
        <v>356803.26</v>
      </c>
      <c r="Z8" s="37"/>
      <c r="AA8" s="37"/>
      <c r="AB8" s="37">
        <f aca="true" t="shared" si="0" ref="AB8:AB18">+X8+V8+T8+R8+P8+N8+L8+J8+D8</f>
        <v>5347716.050000001</v>
      </c>
      <c r="AC8" s="37">
        <f aca="true" t="shared" si="1" ref="AC8:AC18">+Y8+W8+U8+S8+Q8+O8+M8+K8+E8</f>
        <v>5219273.73</v>
      </c>
    </row>
    <row r="9" spans="1:29" ht="14.25">
      <c r="A9" s="26">
        <v>2</v>
      </c>
      <c r="B9" s="26">
        <v>2</v>
      </c>
      <c r="C9" s="31" t="s">
        <v>55</v>
      </c>
      <c r="D9" s="37">
        <v>41850.79</v>
      </c>
      <c r="E9" s="37">
        <v>43763.24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>
        <v>6214.53</v>
      </c>
      <c r="U9" s="37">
        <v>5512.61</v>
      </c>
      <c r="V9" s="37"/>
      <c r="W9" s="37"/>
      <c r="X9" s="37"/>
      <c r="Y9" s="37">
        <v>244</v>
      </c>
      <c r="Z9" s="37"/>
      <c r="AA9" s="37"/>
      <c r="AB9" s="37">
        <f t="shared" si="0"/>
        <v>48065.32</v>
      </c>
      <c r="AC9" s="37">
        <f t="shared" si="1"/>
        <v>49519.85</v>
      </c>
    </row>
    <row r="10" spans="1:29" ht="14.25">
      <c r="A10" s="26">
        <v>3</v>
      </c>
      <c r="B10" s="26">
        <v>3</v>
      </c>
      <c r="C10" s="31" t="s">
        <v>56</v>
      </c>
      <c r="D10" s="37">
        <v>1415285.49</v>
      </c>
      <c r="E10" s="37">
        <v>1326676.93</v>
      </c>
      <c r="F10" s="37"/>
      <c r="G10" s="37"/>
      <c r="H10" s="37"/>
      <c r="I10" s="37"/>
      <c r="J10" s="37">
        <v>4349499.48</v>
      </c>
      <c r="K10" s="37">
        <v>4944088.06</v>
      </c>
      <c r="L10" s="37">
        <v>1553.32</v>
      </c>
      <c r="M10" s="37">
        <v>33081.57</v>
      </c>
      <c r="N10" s="37"/>
      <c r="O10" s="37">
        <v>325.41</v>
      </c>
      <c r="P10" s="37">
        <v>36042.58</v>
      </c>
      <c r="Q10" s="37">
        <v>37515.15</v>
      </c>
      <c r="R10" s="37">
        <f>9267539.69+292606.08</f>
        <v>9560145.77</v>
      </c>
      <c r="S10" s="37">
        <f>9293458.14+277784.44</f>
        <v>9571242.58</v>
      </c>
      <c r="T10" s="37">
        <f>1744+116140.91</f>
        <v>117884.91</v>
      </c>
      <c r="U10" s="37">
        <v>227694.85</v>
      </c>
      <c r="V10" s="37">
        <v>21299.99</v>
      </c>
      <c r="W10" s="37">
        <v>79444.16</v>
      </c>
      <c r="X10" s="37">
        <v>3869753.37</v>
      </c>
      <c r="Y10" s="37">
        <v>4113840.92</v>
      </c>
      <c r="Z10" s="37"/>
      <c r="AA10" s="37"/>
      <c r="AB10" s="37">
        <f t="shared" si="0"/>
        <v>19371464.91</v>
      </c>
      <c r="AC10" s="37">
        <f t="shared" si="1"/>
        <v>20333909.63</v>
      </c>
    </row>
    <row r="11" spans="1:29" ht="14.25">
      <c r="A11" s="26">
        <v>4</v>
      </c>
      <c r="B11" s="26">
        <v>4</v>
      </c>
      <c r="C11" s="31" t="s">
        <v>57</v>
      </c>
      <c r="D11" s="37"/>
      <c r="E11" s="51"/>
      <c r="F11" s="37"/>
      <c r="G11" s="37"/>
      <c r="H11" s="37"/>
      <c r="I11" s="37"/>
      <c r="J11" s="37">
        <v>6589.77</v>
      </c>
      <c r="K11" s="37">
        <v>4865.18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>
        <f t="shared" si="0"/>
        <v>6589.77</v>
      </c>
      <c r="AC11" s="37">
        <f t="shared" si="1"/>
        <v>4865.18</v>
      </c>
    </row>
    <row r="12" spans="1:31" ht="14.25">
      <c r="A12" s="26">
        <v>5</v>
      </c>
      <c r="B12" s="26">
        <v>5</v>
      </c>
      <c r="C12" s="31" t="s">
        <v>58</v>
      </c>
      <c r="D12" s="37">
        <v>15325926.22</v>
      </c>
      <c r="E12" s="37">
        <v>11337933.26</v>
      </c>
      <c r="F12" s="37"/>
      <c r="G12" s="37"/>
      <c r="H12" s="37"/>
      <c r="I12" s="37"/>
      <c r="J12" s="37">
        <v>685432.59</v>
      </c>
      <c r="K12" s="37">
        <v>581857.97</v>
      </c>
      <c r="L12" s="37">
        <v>70000</v>
      </c>
      <c r="M12" s="37">
        <v>193722.8</v>
      </c>
      <c r="N12" s="37"/>
      <c r="O12" s="37">
        <v>10729.5</v>
      </c>
      <c r="P12" s="37"/>
      <c r="Q12" s="37"/>
      <c r="R12" s="37">
        <v>9602.9</v>
      </c>
      <c r="S12" s="37">
        <v>19190.5</v>
      </c>
      <c r="T12" s="37">
        <f>42471+429826.43</f>
        <v>472297.43</v>
      </c>
      <c r="U12" s="37">
        <f>16728.4+217330.51</f>
        <v>234058.91</v>
      </c>
      <c r="V12" s="37">
        <v>167906.09</v>
      </c>
      <c r="W12" s="37">
        <v>186691.35</v>
      </c>
      <c r="X12" s="37">
        <v>1043723.12</v>
      </c>
      <c r="Y12" s="37">
        <v>2685090.07</v>
      </c>
      <c r="Z12" s="37"/>
      <c r="AA12" s="37"/>
      <c r="AB12" s="37">
        <f t="shared" si="0"/>
        <v>17774888.35</v>
      </c>
      <c r="AC12" s="37">
        <f t="shared" si="1"/>
        <v>15249274.36</v>
      </c>
      <c r="AD12" s="39"/>
      <c r="AE12" s="40"/>
    </row>
    <row r="13" spans="1:31" ht="14.25">
      <c r="A13" s="26">
        <v>6</v>
      </c>
      <c r="B13" s="26">
        <v>6</v>
      </c>
      <c r="C13" s="31" t="s">
        <v>59</v>
      </c>
      <c r="D13" s="37">
        <v>1968.18</v>
      </c>
      <c r="E13" s="37">
        <v>1968.18</v>
      </c>
      <c r="F13" s="37"/>
      <c r="G13" s="37"/>
      <c r="H13" s="37"/>
      <c r="I13" s="37"/>
      <c r="J13" s="37">
        <v>25421.99</v>
      </c>
      <c r="K13" s="37">
        <v>25421.99</v>
      </c>
      <c r="L13" s="37"/>
      <c r="M13" s="37"/>
      <c r="N13" s="37"/>
      <c r="O13" s="37"/>
      <c r="P13" s="37"/>
      <c r="Q13" s="37"/>
      <c r="R13" s="37">
        <v>437.16</v>
      </c>
      <c r="S13" s="37">
        <v>437.16</v>
      </c>
      <c r="T13" s="37">
        <v>85.98</v>
      </c>
      <c r="U13" s="37">
        <v>85.98</v>
      </c>
      <c r="V13" s="37"/>
      <c r="W13" s="37"/>
      <c r="X13" s="37">
        <v>2850.02</v>
      </c>
      <c r="Y13" s="37">
        <v>2850.02</v>
      </c>
      <c r="Z13" s="37"/>
      <c r="AA13" s="37"/>
      <c r="AB13" s="37">
        <f t="shared" si="0"/>
        <v>30763.33</v>
      </c>
      <c r="AC13" s="37">
        <f t="shared" si="1"/>
        <v>30763.33</v>
      </c>
      <c r="AD13" s="39"/>
      <c r="AE13" s="40"/>
    </row>
    <row r="14" spans="1:31" ht="14.25">
      <c r="A14" s="26">
        <v>7</v>
      </c>
      <c r="B14" s="26">
        <v>7</v>
      </c>
      <c r="C14" s="31" t="s">
        <v>60</v>
      </c>
      <c r="D14" s="37">
        <v>315743.03</v>
      </c>
      <c r="E14" s="37">
        <v>300500.31</v>
      </c>
      <c r="F14" s="37"/>
      <c r="G14" s="37"/>
      <c r="H14" s="37"/>
      <c r="I14" s="37"/>
      <c r="J14" s="37">
        <v>33269.32</v>
      </c>
      <c r="K14" s="37">
        <v>31311.63</v>
      </c>
      <c r="L14" s="37">
        <v>3848.18</v>
      </c>
      <c r="M14" s="37">
        <v>3720.91</v>
      </c>
      <c r="N14" s="37">
        <v>7473.41</v>
      </c>
      <c r="O14" s="37">
        <v>7473.41</v>
      </c>
      <c r="P14" s="37">
        <v>9922.86</v>
      </c>
      <c r="Q14" s="37">
        <v>9922.86</v>
      </c>
      <c r="R14" s="37">
        <f>6230.39+11158.67</f>
        <v>17389.06</v>
      </c>
      <c r="S14" s="37">
        <f>5913.77+11156.59</f>
        <v>17070.36</v>
      </c>
      <c r="T14" s="37">
        <f>15207.05+30958.7</f>
        <v>46165.75</v>
      </c>
      <c r="U14" s="37">
        <f>15202.01+30559.15</f>
        <v>45761.16</v>
      </c>
      <c r="V14" s="37">
        <v>8672.91</v>
      </c>
      <c r="W14" s="37">
        <v>8554.45</v>
      </c>
      <c r="X14" s="37">
        <v>23920.98</v>
      </c>
      <c r="Y14" s="37">
        <v>23812.27</v>
      </c>
      <c r="Z14" s="37"/>
      <c r="AA14" s="37"/>
      <c r="AB14" s="37">
        <f t="shared" si="0"/>
        <v>466405.5</v>
      </c>
      <c r="AC14" s="37">
        <f t="shared" si="1"/>
        <v>448127.36</v>
      </c>
      <c r="AD14" s="39"/>
      <c r="AE14" s="40"/>
    </row>
    <row r="15" spans="1:31" ht="14.25">
      <c r="A15" s="26">
        <v>8</v>
      </c>
      <c r="B15" s="26">
        <v>8</v>
      </c>
      <c r="C15" s="31" t="s">
        <v>61</v>
      </c>
      <c r="D15" s="37">
        <v>198010.92</v>
      </c>
      <c r="E15" s="37">
        <v>5597726.46</v>
      </c>
      <c r="F15" s="37"/>
      <c r="G15" s="37"/>
      <c r="H15" s="37"/>
      <c r="I15" s="37"/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>
        <f t="shared" si="0"/>
        <v>198010.92</v>
      </c>
      <c r="AC15" s="37">
        <f t="shared" si="1"/>
        <v>5597726.46</v>
      </c>
      <c r="AD15" s="39"/>
      <c r="AE15" s="40"/>
    </row>
    <row r="16" spans="1:29" ht="14.25">
      <c r="A16" s="26">
        <v>9</v>
      </c>
      <c r="B16" s="26">
        <v>9</v>
      </c>
      <c r="C16" s="31" t="s">
        <v>62</v>
      </c>
      <c r="D16" s="37">
        <v>0</v>
      </c>
      <c r="E16" s="37">
        <v>0</v>
      </c>
      <c r="F16" s="37"/>
      <c r="G16" s="37"/>
      <c r="H16" s="37"/>
      <c r="I16" s="37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/>
      <c r="AA16" s="37"/>
      <c r="AB16" s="37">
        <f t="shared" si="0"/>
        <v>0</v>
      </c>
      <c r="AC16" s="37">
        <f t="shared" si="1"/>
        <v>0</v>
      </c>
    </row>
    <row r="17" spans="1:29" ht="14.25">
      <c r="A17" s="26">
        <v>10</v>
      </c>
      <c r="B17" s="26">
        <v>10</v>
      </c>
      <c r="C17" s="31" t="s">
        <v>63</v>
      </c>
      <c r="D17" s="37">
        <v>0</v>
      </c>
      <c r="E17" s="37">
        <v>0</v>
      </c>
      <c r="F17" s="37"/>
      <c r="G17" s="37"/>
      <c r="H17" s="37"/>
      <c r="I17" s="37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/>
      <c r="AA17" s="37"/>
      <c r="AB17" s="37">
        <f t="shared" si="0"/>
        <v>0</v>
      </c>
      <c r="AC17" s="37">
        <f t="shared" si="1"/>
        <v>0</v>
      </c>
    </row>
    <row r="18" spans="1:29" ht="14.25">
      <c r="A18" s="26">
        <v>11</v>
      </c>
      <c r="B18" s="26">
        <v>11</v>
      </c>
      <c r="C18" s="31" t="s">
        <v>64</v>
      </c>
      <c r="D18" s="37">
        <v>0</v>
      </c>
      <c r="E18" s="37">
        <v>0</v>
      </c>
      <c r="F18" s="37"/>
      <c r="G18" s="37"/>
      <c r="H18" s="37"/>
      <c r="I18" s="37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/>
      <c r="AA18" s="37"/>
      <c r="AB18" s="37">
        <f t="shared" si="0"/>
        <v>0</v>
      </c>
      <c r="AC18" s="37">
        <f t="shared" si="1"/>
        <v>0</v>
      </c>
    </row>
    <row r="19" spans="1:31" s="48" customFormat="1" ht="14.25">
      <c r="A19" s="46">
        <v>12</v>
      </c>
      <c r="B19" s="46">
        <v>12</v>
      </c>
      <c r="C19" s="32" t="s">
        <v>77</v>
      </c>
      <c r="D19" s="47">
        <f>SUM(D8:D18)</f>
        <v>20412914.910000004</v>
      </c>
      <c r="E19" s="47">
        <f>SUM(E8:E18)</f>
        <v>21638585.83</v>
      </c>
      <c r="F19" s="47">
        <f aca="true" t="shared" si="2" ref="F19:AA19">SUM(F8:F18)</f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5578058.930000001</v>
      </c>
      <c r="K19" s="47">
        <f t="shared" si="2"/>
        <v>6056209.52</v>
      </c>
      <c r="L19" s="47">
        <f t="shared" si="2"/>
        <v>133806.05</v>
      </c>
      <c r="M19" s="47">
        <f t="shared" si="2"/>
        <v>286880.77999999997</v>
      </c>
      <c r="N19" s="47">
        <f t="shared" si="2"/>
        <v>74751.72</v>
      </c>
      <c r="O19" s="47">
        <f t="shared" si="2"/>
        <v>84712.57</v>
      </c>
      <c r="P19" s="47">
        <f t="shared" si="2"/>
        <v>197182.97999999998</v>
      </c>
      <c r="Q19" s="47">
        <f t="shared" si="2"/>
        <v>196049.52000000002</v>
      </c>
      <c r="R19" s="47">
        <f t="shared" si="2"/>
        <v>9848169.64</v>
      </c>
      <c r="S19" s="47">
        <f t="shared" si="2"/>
        <v>9863025.27</v>
      </c>
      <c r="T19" s="47">
        <f t="shared" si="2"/>
        <v>1366824.9000000001</v>
      </c>
      <c r="U19" s="47">
        <f t="shared" si="2"/>
        <v>1222536.8599999999</v>
      </c>
      <c r="V19" s="47">
        <f t="shared" si="2"/>
        <v>329510.67</v>
      </c>
      <c r="W19" s="47">
        <f t="shared" si="2"/>
        <v>402819.01000000007</v>
      </c>
      <c r="X19" s="47">
        <f t="shared" si="2"/>
        <v>5302684.350000001</v>
      </c>
      <c r="Y19" s="47">
        <f t="shared" si="2"/>
        <v>7182640.539999999</v>
      </c>
      <c r="Z19" s="47">
        <f t="shared" si="2"/>
        <v>0</v>
      </c>
      <c r="AA19" s="47">
        <f t="shared" si="2"/>
        <v>0</v>
      </c>
      <c r="AB19" s="47">
        <f>SUM(AB8:AB18)</f>
        <v>43243904.150000006</v>
      </c>
      <c r="AC19" s="47">
        <f>SUM(AC8:AC18)</f>
        <v>46933459.9</v>
      </c>
      <c r="AE19" s="50"/>
    </row>
    <row r="20" spans="1:29" ht="14.25">
      <c r="A20" s="26"/>
      <c r="B20" s="26"/>
      <c r="C20" s="32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14.25">
      <c r="A21" s="26">
        <v>1</v>
      </c>
      <c r="B21" s="26">
        <v>1</v>
      </c>
      <c r="C21" s="31" t="s">
        <v>65</v>
      </c>
      <c r="D21" s="37"/>
      <c r="E21" s="37"/>
      <c r="F21" s="37"/>
      <c r="G21" s="37"/>
      <c r="H21" s="37"/>
      <c r="I21" s="37"/>
      <c r="J21" s="37">
        <v>572028.02</v>
      </c>
      <c r="K21" s="37">
        <v>521186.28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3429906.4</v>
      </c>
      <c r="S21" s="37">
        <v>2940015.69</v>
      </c>
      <c r="T21" s="37">
        <v>218571.61</v>
      </c>
      <c r="U21" s="37">
        <v>165267.62</v>
      </c>
      <c r="V21" s="37">
        <v>0</v>
      </c>
      <c r="W21" s="37">
        <v>0</v>
      </c>
      <c r="X21" s="37">
        <v>0</v>
      </c>
      <c r="Y21" s="37">
        <v>0</v>
      </c>
      <c r="Z21" s="37"/>
      <c r="AA21" s="37"/>
      <c r="AB21" s="37">
        <f>+X21+V21+T21+R21+P21+N21+L21+J21+D21</f>
        <v>4220506.029999999</v>
      </c>
      <c r="AC21" s="37">
        <f>+Y21+W21+U21+S21+Q21+O21+M21+K21+E21</f>
        <v>3626469.59</v>
      </c>
    </row>
    <row r="22" spans="1:29" ht="14.25">
      <c r="A22" s="26">
        <v>2</v>
      </c>
      <c r="B22" s="26">
        <v>2</v>
      </c>
      <c r="C22" s="31" t="s">
        <v>66</v>
      </c>
      <c r="D22" s="37"/>
      <c r="E22" s="37"/>
      <c r="F22" s="37"/>
      <c r="G22" s="37"/>
      <c r="H22" s="37"/>
      <c r="I22" s="37"/>
      <c r="J22" s="37"/>
      <c r="K22" s="37"/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3735.25</v>
      </c>
      <c r="S22" s="37"/>
      <c r="T22" s="37">
        <v>176268.75</v>
      </c>
      <c r="U22" s="37"/>
      <c r="V22" s="37">
        <v>0</v>
      </c>
      <c r="W22" s="37">
        <v>0</v>
      </c>
      <c r="X22" s="37">
        <v>0</v>
      </c>
      <c r="Y22" s="37">
        <v>0</v>
      </c>
      <c r="Z22" s="37"/>
      <c r="AA22" s="37"/>
      <c r="AB22" s="37">
        <f aca="true" t="shared" si="3" ref="AB22:AB30">+X22+V22+T22+R22+P22+N22+L22+J22+D22</f>
        <v>180004</v>
      </c>
      <c r="AC22" s="37">
        <f aca="true" t="shared" si="4" ref="AC22:AC30">+Y22+W22+U22+S22+Q22+O22+M22+K22+E22</f>
        <v>0</v>
      </c>
    </row>
    <row r="23" spans="1:29" ht="14.25">
      <c r="A23" s="26">
        <v>3</v>
      </c>
      <c r="B23" s="26">
        <v>3</v>
      </c>
      <c r="C23" s="31" t="s">
        <v>67</v>
      </c>
      <c r="D23" s="37"/>
      <c r="E23" s="37"/>
      <c r="F23" s="37"/>
      <c r="G23" s="37"/>
      <c r="H23" s="37"/>
      <c r="I23" s="37"/>
      <c r="J23" s="37"/>
      <c r="K23" s="37"/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/>
      <c r="S23" s="37"/>
      <c r="T23" s="37"/>
      <c r="U23" s="37"/>
      <c r="V23" s="37">
        <v>0</v>
      </c>
      <c r="W23" s="37">
        <v>0</v>
      </c>
      <c r="X23" s="37">
        <v>0</v>
      </c>
      <c r="Y23" s="37">
        <v>0</v>
      </c>
      <c r="Z23" s="37"/>
      <c r="AA23" s="37"/>
      <c r="AB23" s="37">
        <f t="shared" si="3"/>
        <v>0</v>
      </c>
      <c r="AC23" s="37">
        <f t="shared" si="4"/>
        <v>0</v>
      </c>
    </row>
    <row r="24" spans="1:29" ht="14.25">
      <c r="A24" s="26">
        <v>4</v>
      </c>
      <c r="B24" s="26">
        <v>4</v>
      </c>
      <c r="C24" s="31" t="s">
        <v>68</v>
      </c>
      <c r="D24" s="37"/>
      <c r="E24" s="37"/>
      <c r="F24" s="37"/>
      <c r="G24" s="37"/>
      <c r="H24" s="37"/>
      <c r="I24" s="37"/>
      <c r="J24" s="37"/>
      <c r="K24" s="37"/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/>
      <c r="S24" s="37"/>
      <c r="T24" s="37"/>
      <c r="U24" s="37"/>
      <c r="V24" s="37">
        <v>0</v>
      </c>
      <c r="W24" s="37">
        <v>0</v>
      </c>
      <c r="X24" s="37">
        <v>0</v>
      </c>
      <c r="Y24" s="37">
        <v>0</v>
      </c>
      <c r="Z24" s="37"/>
      <c r="AA24" s="37"/>
      <c r="AB24" s="37">
        <f t="shared" si="3"/>
        <v>0</v>
      </c>
      <c r="AC24" s="37">
        <f t="shared" si="4"/>
        <v>0</v>
      </c>
    </row>
    <row r="25" spans="1:29" ht="14.25">
      <c r="A25" s="26">
        <v>5</v>
      </c>
      <c r="B25" s="26">
        <v>5</v>
      </c>
      <c r="C25" s="31" t="s">
        <v>69</v>
      </c>
      <c r="D25" s="65">
        <v>18884.56</v>
      </c>
      <c r="F25" s="37"/>
      <c r="G25" s="37"/>
      <c r="H25" s="37"/>
      <c r="I25" s="51"/>
      <c r="J25" s="37">
        <v>2049.6</v>
      </c>
      <c r="K25" s="37">
        <v>37628.12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/>
      <c r="S25" s="37"/>
      <c r="T25" s="37"/>
      <c r="U25" s="37"/>
      <c r="V25" s="37">
        <v>0</v>
      </c>
      <c r="W25" s="37">
        <v>0</v>
      </c>
      <c r="X25" s="37">
        <v>0</v>
      </c>
      <c r="Y25" s="37">
        <v>0</v>
      </c>
      <c r="Z25" s="37"/>
      <c r="AA25" s="37"/>
      <c r="AB25" s="37">
        <f t="shared" si="3"/>
        <v>20934.16</v>
      </c>
      <c r="AC25" s="37">
        <f t="shared" si="4"/>
        <v>37628.12</v>
      </c>
    </row>
    <row r="26" spans="1:29" ht="14.25">
      <c r="A26" s="26">
        <v>6</v>
      </c>
      <c r="B26" s="26">
        <v>6</v>
      </c>
      <c r="C26" s="31" t="s">
        <v>70</v>
      </c>
      <c r="D26" s="37"/>
      <c r="E26" s="37"/>
      <c r="F26" s="37"/>
      <c r="G26" s="37"/>
      <c r="H26" s="37"/>
      <c r="I26" s="37"/>
      <c r="J26" s="37">
        <v>16674.31</v>
      </c>
      <c r="K26" s="37">
        <v>11397.44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139607.86</v>
      </c>
      <c r="S26" s="37">
        <v>48438.18</v>
      </c>
      <c r="T26" s="37">
        <f>31156.22+19242.97</f>
        <v>50399.19</v>
      </c>
      <c r="U26" s="37">
        <f>1506.6+25992.99</f>
        <v>27499.59</v>
      </c>
      <c r="V26" s="37">
        <v>0</v>
      </c>
      <c r="W26" s="37">
        <v>0</v>
      </c>
      <c r="X26" s="37">
        <v>0</v>
      </c>
      <c r="Y26" s="37">
        <v>0</v>
      </c>
      <c r="Z26" s="37"/>
      <c r="AA26" s="37"/>
      <c r="AB26" s="37">
        <f t="shared" si="3"/>
        <v>206681.36</v>
      </c>
      <c r="AC26" s="37">
        <f t="shared" si="4"/>
        <v>87335.21</v>
      </c>
    </row>
    <row r="27" spans="1:29" ht="14.25">
      <c r="A27" s="26">
        <v>7</v>
      </c>
      <c r="B27" s="26">
        <v>7</v>
      </c>
      <c r="C27" s="31" t="s">
        <v>71</v>
      </c>
      <c r="D27" s="37">
        <v>402.4</v>
      </c>
      <c r="E27" s="37">
        <v>402.4</v>
      </c>
      <c r="F27" s="37"/>
      <c r="G27" s="37"/>
      <c r="H27" s="37"/>
      <c r="I27" s="37"/>
      <c r="J27" s="37">
        <v>23731.18</v>
      </c>
      <c r="K27" s="37"/>
      <c r="L27" s="37">
        <v>0</v>
      </c>
      <c r="M27" s="37"/>
      <c r="N27" s="37">
        <v>0</v>
      </c>
      <c r="O27" s="37">
        <v>0</v>
      </c>
      <c r="P27" s="37">
        <v>0</v>
      </c>
      <c r="Q27" s="37">
        <v>0</v>
      </c>
      <c r="R27" s="37">
        <v>23899.94</v>
      </c>
      <c r="S27" s="37"/>
      <c r="T27" s="37">
        <v>542702.22</v>
      </c>
      <c r="U27" s="37">
        <v>43350</v>
      </c>
      <c r="V27" s="37">
        <v>0</v>
      </c>
      <c r="W27" s="37">
        <v>0</v>
      </c>
      <c r="X27" s="37">
        <v>308499.87</v>
      </c>
      <c r="Y27" s="37"/>
      <c r="Z27" s="37"/>
      <c r="AA27" s="37"/>
      <c r="AB27" s="37">
        <f t="shared" si="3"/>
        <v>899235.61</v>
      </c>
      <c r="AC27" s="37">
        <f t="shared" si="4"/>
        <v>43752.4</v>
      </c>
    </row>
    <row r="28" spans="1:29" ht="14.25">
      <c r="A28" s="26">
        <v>8</v>
      </c>
      <c r="B28" s="26">
        <v>8</v>
      </c>
      <c r="C28" s="31" t="s">
        <v>72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/>
      <c r="Y28" s="37"/>
      <c r="Z28" s="37"/>
      <c r="AA28" s="37"/>
      <c r="AB28" s="37"/>
      <c r="AC28" s="37"/>
    </row>
    <row r="29" spans="1:29" ht="14.25">
      <c r="A29" s="26">
        <v>9</v>
      </c>
      <c r="B29" s="26">
        <v>9</v>
      </c>
      <c r="C29" s="31" t="s">
        <v>73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/>
      <c r="AA29" s="37"/>
      <c r="AB29" s="37">
        <f t="shared" si="3"/>
        <v>0</v>
      </c>
      <c r="AC29" s="37">
        <f t="shared" si="4"/>
        <v>0</v>
      </c>
    </row>
    <row r="30" spans="1:29" ht="14.25">
      <c r="A30" s="26">
        <v>10</v>
      </c>
      <c r="B30" s="26">
        <v>10</v>
      </c>
      <c r="C30" s="31" t="s">
        <v>74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/>
      <c r="AA30" s="37"/>
      <c r="AB30" s="37">
        <f t="shared" si="3"/>
        <v>0</v>
      </c>
      <c r="AC30" s="37">
        <f t="shared" si="4"/>
        <v>0</v>
      </c>
    </row>
    <row r="31" spans="1:29" s="48" customFormat="1" ht="14.25">
      <c r="A31" s="46">
        <v>11</v>
      </c>
      <c r="B31" s="46">
        <v>11</v>
      </c>
      <c r="C31" s="32" t="s">
        <v>76</v>
      </c>
      <c r="D31" s="47">
        <f>SUM(D21:D30)</f>
        <v>19286.960000000003</v>
      </c>
      <c r="E31" s="47">
        <f aca="true" t="shared" si="5" ref="E31:AA31">SUM(E21:E30)</f>
        <v>402.4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614483.1100000001</v>
      </c>
      <c r="K31" s="47">
        <f t="shared" si="5"/>
        <v>570211.84</v>
      </c>
      <c r="L31" s="47">
        <f t="shared" si="5"/>
        <v>0</v>
      </c>
      <c r="M31" s="47">
        <f t="shared" si="5"/>
        <v>0</v>
      </c>
      <c r="N31" s="47">
        <f t="shared" si="5"/>
        <v>0</v>
      </c>
      <c r="O31" s="47">
        <f t="shared" si="5"/>
        <v>0</v>
      </c>
      <c r="P31" s="47">
        <f t="shared" si="5"/>
        <v>0</v>
      </c>
      <c r="Q31" s="47">
        <f t="shared" si="5"/>
        <v>0</v>
      </c>
      <c r="R31" s="47">
        <f t="shared" si="5"/>
        <v>3597149.4499999997</v>
      </c>
      <c r="S31" s="47">
        <f t="shared" si="5"/>
        <v>2988453.87</v>
      </c>
      <c r="T31" s="47">
        <f t="shared" si="5"/>
        <v>987941.77</v>
      </c>
      <c r="U31" s="47">
        <f t="shared" si="5"/>
        <v>236117.21</v>
      </c>
      <c r="V31" s="47">
        <f t="shared" si="5"/>
        <v>0</v>
      </c>
      <c r="W31" s="47">
        <f t="shared" si="5"/>
        <v>0</v>
      </c>
      <c r="X31" s="47">
        <f t="shared" si="5"/>
        <v>308499.87</v>
      </c>
      <c r="Y31" s="47">
        <f t="shared" si="5"/>
        <v>0</v>
      </c>
      <c r="Z31" s="47">
        <f t="shared" si="5"/>
        <v>0</v>
      </c>
      <c r="AA31" s="47">
        <f t="shared" si="5"/>
        <v>0</v>
      </c>
      <c r="AB31" s="47">
        <f>SUM(AB20:AB30)</f>
        <v>5527361.16</v>
      </c>
      <c r="AC31" s="47">
        <f>SUM(AC20:AC30)</f>
        <v>3795185.32</v>
      </c>
    </row>
    <row r="32" spans="1:29" ht="14.25">
      <c r="A32" s="26"/>
      <c r="B32" s="26"/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48" customFormat="1" ht="14.25">
      <c r="A33" s="46"/>
      <c r="B33" s="46"/>
      <c r="C33" s="32" t="s">
        <v>78</v>
      </c>
      <c r="D33" s="47">
        <v>1455966.33</v>
      </c>
      <c r="E33" s="47">
        <v>1455966.33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>
        <f>+D33</f>
        <v>1455966.33</v>
      </c>
      <c r="AC33" s="47">
        <f>+E33</f>
        <v>1455966.33</v>
      </c>
    </row>
    <row r="34" spans="1:29" ht="14.25" customHeight="1">
      <c r="A34" s="26"/>
      <c r="B34" s="26"/>
      <c r="C34" s="32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s="48" customFormat="1" ht="14.25">
      <c r="A35" s="49"/>
      <c r="B35" s="46"/>
      <c r="C35" s="32" t="s">
        <v>92</v>
      </c>
      <c r="D35" s="47">
        <v>4077775.56</v>
      </c>
      <c r="E35" s="47">
        <v>3670862.6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>
        <f>+D35</f>
        <v>4077775.56</v>
      </c>
      <c r="AC35" s="47">
        <f>+E35</f>
        <v>3670862.6</v>
      </c>
    </row>
    <row r="36" spans="1:29" ht="14.25">
      <c r="A36" s="2"/>
      <c r="B36" s="2"/>
      <c r="C36" s="30" t="s">
        <v>79</v>
      </c>
      <c r="D36" s="38">
        <f aca="true" t="shared" si="6" ref="D36:J36">+D35+D33+D31+D19</f>
        <v>25965943.760000005</v>
      </c>
      <c r="E36" s="38">
        <f t="shared" si="6"/>
        <v>26765817.159999996</v>
      </c>
      <c r="F36" s="38">
        <f t="shared" si="6"/>
        <v>0</v>
      </c>
      <c r="G36" s="38">
        <f t="shared" si="6"/>
        <v>0</v>
      </c>
      <c r="H36" s="38">
        <f t="shared" si="6"/>
        <v>0</v>
      </c>
      <c r="I36" s="38">
        <f t="shared" si="6"/>
        <v>0</v>
      </c>
      <c r="J36" s="38">
        <f t="shared" si="6"/>
        <v>6192542.040000001</v>
      </c>
      <c r="K36" s="38">
        <f aca="true" t="shared" si="7" ref="K36:AC36">+K35+K33+K31+K19</f>
        <v>6626421.359999999</v>
      </c>
      <c r="L36" s="38">
        <f t="shared" si="7"/>
        <v>133806.05</v>
      </c>
      <c r="M36" s="38">
        <f t="shared" si="7"/>
        <v>286880.77999999997</v>
      </c>
      <c r="N36" s="38">
        <f t="shared" si="7"/>
        <v>74751.72</v>
      </c>
      <c r="O36" s="38">
        <f t="shared" si="7"/>
        <v>84712.57</v>
      </c>
      <c r="P36" s="38">
        <f t="shared" si="7"/>
        <v>197182.97999999998</v>
      </c>
      <c r="Q36" s="38">
        <f t="shared" si="7"/>
        <v>196049.52000000002</v>
      </c>
      <c r="R36" s="38">
        <f t="shared" si="7"/>
        <v>13445319.09</v>
      </c>
      <c r="S36" s="38">
        <f t="shared" si="7"/>
        <v>12851479.14</v>
      </c>
      <c r="T36" s="38">
        <f t="shared" si="7"/>
        <v>2354766.67</v>
      </c>
      <c r="U36" s="38">
        <f t="shared" si="7"/>
        <v>1458654.0699999998</v>
      </c>
      <c r="V36" s="38">
        <f t="shared" si="7"/>
        <v>329510.67</v>
      </c>
      <c r="W36" s="38">
        <f t="shared" si="7"/>
        <v>402819.01000000007</v>
      </c>
      <c r="X36" s="38">
        <f t="shared" si="7"/>
        <v>5611184.220000001</v>
      </c>
      <c r="Y36" s="38">
        <f t="shared" si="7"/>
        <v>7182640.539999999</v>
      </c>
      <c r="Z36" s="38">
        <f t="shared" si="7"/>
        <v>0</v>
      </c>
      <c r="AA36" s="38">
        <f t="shared" si="7"/>
        <v>0</v>
      </c>
      <c r="AB36" s="38">
        <f>+AB35+AB33+AB31+AB19</f>
        <v>54305007.2</v>
      </c>
      <c r="AC36" s="38">
        <f t="shared" si="7"/>
        <v>55855474.15</v>
      </c>
    </row>
    <row r="38" spans="2:28" ht="15.75">
      <c r="B38" s="67">
        <v>1</v>
      </c>
      <c r="C38" t="s">
        <v>88</v>
      </c>
      <c r="D38" s="66"/>
      <c r="AB38" s="39"/>
    </row>
    <row r="39" spans="2:28" ht="15.75">
      <c r="B39" s="67">
        <v>2</v>
      </c>
      <c r="C39" t="s">
        <v>89</v>
      </c>
      <c r="AB39" s="40"/>
    </row>
    <row r="40" spans="2:28" ht="15.75">
      <c r="B40" s="67">
        <v>3</v>
      </c>
      <c r="C40" t="s">
        <v>90</v>
      </c>
      <c r="AB40" s="40"/>
    </row>
    <row r="41" spans="2:3" ht="15.75">
      <c r="B41" s="67">
        <v>4</v>
      </c>
      <c r="C41" t="s">
        <v>91</v>
      </c>
    </row>
    <row r="42" spans="2:3" ht="15.75">
      <c r="B42" s="67">
        <v>5</v>
      </c>
      <c r="C42" t="s">
        <v>93</v>
      </c>
    </row>
  </sheetData>
  <sheetProtection/>
  <mergeCells count="14">
    <mergeCell ref="C5:C6"/>
    <mergeCell ref="D5:E5"/>
    <mergeCell ref="F5:G5"/>
    <mergeCell ref="H5:I5"/>
    <mergeCell ref="J5:K5"/>
    <mergeCell ref="L5:M5"/>
    <mergeCell ref="Z5:AA5"/>
    <mergeCell ref="AB5:AC5"/>
    <mergeCell ref="N5:O5"/>
    <mergeCell ref="X5:Y5"/>
    <mergeCell ref="P5:Q5"/>
    <mergeCell ref="R5:S5"/>
    <mergeCell ref="T5:U5"/>
    <mergeCell ref="V5:W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gbertei</cp:lastModifiedBy>
  <cp:lastPrinted>2016-04-12T08:55:07Z</cp:lastPrinted>
  <dcterms:created xsi:type="dcterms:W3CDTF">2014-11-27T13:42:01Z</dcterms:created>
  <dcterms:modified xsi:type="dcterms:W3CDTF">2016-04-12T09:49:05Z</dcterms:modified>
  <cp:category/>
  <cp:version/>
  <cp:contentType/>
  <cp:contentStatus/>
</cp:coreProperties>
</file>